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NaimaSalim\Documents\"/>
    </mc:Choice>
  </mc:AlternateContent>
  <xr:revisionPtr revIDLastSave="0" documentId="8_{A0ED7400-946F-4C6D-B4AC-03FAAE52C656}" xr6:coauthVersionLast="47" xr6:coauthVersionMax="47" xr10:uidLastSave="{00000000-0000-0000-0000-000000000000}"/>
  <bookViews>
    <workbookView xWindow="-110" yWindow="-110" windowWidth="19420" windowHeight="10300" xr2:uid="{90116F8E-9C63-48DD-A743-BE216514B09C}"/>
  </bookViews>
  <sheets>
    <sheet name="README" sheetId="1" r:id="rId1"/>
    <sheet name="Tool"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2" l="1"/>
  <c r="M40" i="2"/>
  <c r="M38" i="2"/>
  <c r="M37" i="2"/>
  <c r="M36" i="2"/>
  <c r="M34" i="2"/>
  <c r="M33" i="2"/>
  <c r="M32" i="2"/>
  <c r="M30" i="2"/>
  <c r="M29" i="2"/>
  <c r="M28" i="2"/>
  <c r="M26" i="2"/>
  <c r="M25" i="2"/>
  <c r="M24" i="2"/>
  <c r="M22" i="2"/>
  <c r="M21" i="2"/>
  <c r="M20" i="2"/>
  <c r="M18" i="2"/>
  <c r="M17" i="2"/>
  <c r="M16" i="2"/>
  <c r="D15" i="2"/>
  <c r="M12" i="2" s="1"/>
  <c r="M14" i="2"/>
  <c r="H14" i="2"/>
  <c r="M13" i="2"/>
  <c r="H13" i="2"/>
  <c r="H12" i="2"/>
  <c r="M11" i="2"/>
  <c r="H11" i="2"/>
  <c r="M10" i="2"/>
  <c r="H10" i="2"/>
  <c r="H9" i="2"/>
  <c r="M8" i="2"/>
  <c r="H8" i="2"/>
  <c r="M7" i="2"/>
  <c r="H7" i="2"/>
  <c r="H6" i="2"/>
  <c r="M5" i="2"/>
  <c r="H5" i="2"/>
  <c r="M4" i="2"/>
  <c r="M3" i="2"/>
  <c r="G3" i="2"/>
  <c r="G4" i="2" s="1"/>
  <c r="H4" i="2" s="1"/>
  <c r="M2" i="2"/>
  <c r="H2" i="2"/>
  <c r="M15" i="2" l="1"/>
  <c r="M19" i="2"/>
  <c r="M23" i="2"/>
  <c r="M27" i="2"/>
  <c r="M31" i="2"/>
  <c r="M35" i="2"/>
  <c r="M39" i="2"/>
  <c r="H3" i="2"/>
  <c r="H15" i="2" s="1"/>
  <c r="M6" i="2"/>
  <c r="M42" i="2" s="1"/>
  <c r="M9" i="2"/>
  <c r="N14" i="2" l="1"/>
  <c r="N29" i="2"/>
  <c r="N17" i="2"/>
  <c r="N2" i="2"/>
  <c r="N32" i="2"/>
  <c r="N20" i="2"/>
  <c r="N7" i="2"/>
  <c r="N39" i="2"/>
  <c r="N35" i="2"/>
  <c r="N31" i="2"/>
  <c r="N27" i="2"/>
  <c r="N23" i="2"/>
  <c r="N19" i="2"/>
  <c r="N15" i="2"/>
  <c r="N3" i="2"/>
  <c r="N38" i="2"/>
  <c r="N34" i="2"/>
  <c r="N30" i="2"/>
  <c r="N26" i="2"/>
  <c r="N22" i="2"/>
  <c r="N11" i="2"/>
  <c r="N5" i="2"/>
  <c r="N37" i="2"/>
  <c r="N33" i="2"/>
  <c r="N21" i="2"/>
  <c r="N40" i="2"/>
  <c r="N28" i="2"/>
  <c r="N16" i="2"/>
  <c r="N13" i="2"/>
  <c r="N4" i="2"/>
  <c r="N12" i="2"/>
  <c r="N9" i="2"/>
  <c r="N6" i="2"/>
  <c r="N18" i="2"/>
  <c r="N8" i="2"/>
  <c r="N41" i="2"/>
  <c r="N25" i="2"/>
  <c r="N36" i="2"/>
  <c r="N24" i="2"/>
  <c r="N10" i="2"/>
  <c r="O2" i="2" l="1"/>
  <c r="N42" i="2"/>
  <c r="O3" i="2"/>
  <c r="O4" i="2" s="1"/>
  <c r="O5" i="2" s="1"/>
  <c r="O6" i="2" s="1"/>
  <c r="O7" i="2" s="1"/>
  <c r="O8" i="2" s="1"/>
  <c r="O9" i="2" s="1"/>
  <c r="O10" i="2" s="1"/>
  <c r="O11" i="2" s="1"/>
  <c r="O12" i="2" s="1"/>
  <c r="O13" i="2" s="1"/>
  <c r="O14" i="2" s="1"/>
  <c r="O15" i="2" s="1"/>
  <c r="O16" i="2" s="1"/>
  <c r="O17" i="2" s="1"/>
  <c r="O18" i="2" s="1"/>
  <c r="O19" i="2" s="1"/>
  <c r="O20" i="2" s="1"/>
  <c r="O21" i="2" s="1"/>
  <c r="O22" i="2" s="1"/>
  <c r="O23" i="2" s="1"/>
  <c r="O24" i="2" s="1"/>
  <c r="O25" i="2" s="1"/>
  <c r="O26" i="2" s="1"/>
  <c r="O27" i="2" s="1"/>
  <c r="O28" i="2" s="1"/>
  <c r="O29" i="2" s="1"/>
  <c r="O30" i="2" s="1"/>
  <c r="O31" i="2" s="1"/>
  <c r="O32" i="2" s="1"/>
  <c r="O33" i="2" s="1"/>
  <c r="O34" i="2" s="1"/>
  <c r="O35" i="2" s="1"/>
  <c r="O36" i="2" s="1"/>
  <c r="O37" i="2" s="1"/>
  <c r="O38" i="2" s="1"/>
  <c r="O39" i="2" s="1"/>
  <c r="O40" i="2" s="1"/>
  <c r="O41" i="2" s="1"/>
  <c r="O42" i="2" s="1"/>
</calcChain>
</file>

<file path=xl/sharedStrings.xml><?xml version="1.0" encoding="utf-8"?>
<sst xmlns="http://schemas.openxmlformats.org/spreadsheetml/2006/main" count="53" uniqueCount="30">
  <si>
    <r>
      <t>Carbon Toolkit </t>
    </r>
    <r>
      <rPr>
        <sz val="12"/>
        <color rgb="FF333333"/>
        <rFont val="Source Sans Pro"/>
        <family val="2"/>
        <charset val="1"/>
      </rPr>
      <t>© 2024 by  The Nature Conservancy is licensed under </t>
    </r>
    <r>
      <rPr>
        <sz val="12"/>
        <color rgb="FFD14500"/>
        <rFont val="Source Sans Pro"/>
        <family val="2"/>
        <charset val="1"/>
      </rPr>
      <t>CC BY 4.0 </t>
    </r>
  </si>
  <si>
    <t>Project GHG Boundary 
(GHG Sources and Pools)</t>
  </si>
  <si>
    <t>GHG</t>
  </si>
  <si>
    <t>Reduction or Removal</t>
  </si>
  <si>
    <t>Net Project Impact (Credits Before Deductions) (tCO2e/ha/yr)</t>
  </si>
  <si>
    <t>Uncertainty Deduction (%)</t>
  </si>
  <si>
    <t>Leakage Deduction (%)</t>
  </si>
  <si>
    <t>Non-permanence Buffer Deduction (%)</t>
  </si>
  <si>
    <t>Credits After Deductions (tCO2e/ha/yr)</t>
  </si>
  <si>
    <t>Project Year</t>
  </si>
  <si>
    <t>Project Area (ha)</t>
  </si>
  <si>
    <t>Annual Credits Before 
Deductions (tCO2e)</t>
  </si>
  <si>
    <t>Annual Credits After Deductions (tCO2e)</t>
  </si>
  <si>
    <t>Cumulative Credits After Deductions (tCO2e)</t>
  </si>
  <si>
    <t>Soil organic carbon</t>
  </si>
  <si>
    <t>CO2</t>
  </si>
  <si>
    <t>removal</t>
  </si>
  <si>
    <t>Aboveground woody biomass</t>
  </si>
  <si>
    <t>Belowground woody biomass</t>
  </si>
  <si>
    <t>Fossil fuel</t>
  </si>
  <si>
    <t>reduction</t>
  </si>
  <si>
    <t>Liming</t>
  </si>
  <si>
    <t>Soil methanogenesis</t>
  </si>
  <si>
    <t>CH4</t>
  </si>
  <si>
    <t>Enteric fermentation</t>
  </si>
  <si>
    <t>Manure deposition</t>
  </si>
  <si>
    <t>N2O</t>
  </si>
  <si>
    <t>Fertilizer application</t>
  </si>
  <si>
    <t>Use of N-fixing crops</t>
  </si>
  <si>
    <t>Biomass burning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</si>
</sst>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sz val="11"/>
      <color theme="1"/>
      <name val="Georgia"/>
    </font>
    <font>
      <sz val="12"/>
      <color rgb="FF333333"/>
      <name val="Source Sans Pro"/>
      <family val="2"/>
      <charset val="1"/>
    </font>
    <font>
      <sz val="12"/>
      <color rgb="FFD14500"/>
      <name val="Source Sans Pro"/>
      <family val="2"/>
      <charset val="1"/>
    </font>
  </fonts>
  <fills count="2">
    <fill>
      <patternFill patternType="none"/>
    </fill>
    <fill>
      <patternFill patternType="gray125"/>
    </fill>
  </fills>
  <borders count="2">
    <border>
      <left/>
      <right/>
      <top/>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9">
    <xf numFmtId="0" fontId="0" fillId="0" borderId="0" xfId="0"/>
    <xf numFmtId="0" fontId="2" fillId="0" borderId="0" xfId="0" applyFont="1"/>
    <xf numFmtId="0" fontId="2" fillId="0" borderId="0" xfId="0" applyFont="1" applyAlignment="1">
      <alignment wrapText="1"/>
    </xf>
    <xf numFmtId="2" fontId="2" fillId="0" borderId="0" xfId="0" applyNumberFormat="1" applyFont="1" applyAlignment="1">
      <alignment wrapText="1"/>
    </xf>
    <xf numFmtId="0" fontId="2" fillId="0" borderId="0" xfId="0" applyFont="1" applyProtection="1">
      <protection locked="0"/>
    </xf>
    <xf numFmtId="9" fontId="2" fillId="0" borderId="0" xfId="2" applyFont="1" applyFill="1" applyProtection="1">
      <protection locked="0"/>
    </xf>
    <xf numFmtId="2" fontId="2" fillId="0" borderId="0" xfId="0" applyNumberFormat="1" applyFont="1"/>
    <xf numFmtId="164" fontId="2" fillId="0" borderId="0" xfId="1" applyNumberFormat="1" applyFont="1" applyFill="1" applyProtection="1">
      <protection locked="0"/>
    </xf>
    <xf numFmtId="164" fontId="2" fillId="0" borderId="0" xfId="1" applyNumberFormat="1" applyFont="1" applyFill="1"/>
    <xf numFmtId="9" fontId="2" fillId="0" borderId="0" xfId="2" applyFont="1" applyFill="1" applyProtection="1"/>
    <xf numFmtId="0" fontId="2" fillId="0" borderId="1" xfId="0" applyFont="1" applyBorder="1" applyProtection="1">
      <protection locked="0"/>
    </xf>
    <xf numFmtId="9" fontId="2" fillId="0" borderId="1" xfId="2" applyFont="1" applyFill="1" applyBorder="1" applyProtection="1"/>
    <xf numFmtId="2" fontId="2" fillId="0" borderId="1" xfId="0" applyNumberFormat="1" applyFont="1" applyBorder="1"/>
    <xf numFmtId="9" fontId="2" fillId="0" borderId="0" xfId="2" applyFont="1"/>
    <xf numFmtId="0" fontId="2" fillId="0" borderId="1" xfId="0" applyFont="1" applyBorder="1"/>
    <xf numFmtId="164" fontId="2" fillId="0" borderId="1" xfId="1" applyNumberFormat="1" applyFont="1" applyFill="1" applyBorder="1" applyProtection="1">
      <protection locked="0"/>
    </xf>
    <xf numFmtId="164" fontId="2" fillId="0" borderId="1" xfId="1" applyNumberFormat="1" applyFont="1" applyFill="1" applyBorder="1"/>
    <xf numFmtId="164" fontId="2" fillId="0" borderId="0" xfId="1" applyNumberFormat="1" applyFont="1" applyFill="1" applyBorder="1"/>
    <xf numFmtId="0" fontId="4" fillId="0" borderId="0" xfId="0" applyFont="1"/>
  </cellXfs>
  <cellStyles count="3">
    <cellStyle name="Comma" xfId="1" builtinId="3"/>
    <cellStyle name="Normal" xfId="0" builtinId="0"/>
    <cellStyle name="Percent" xfId="2" builtinId="5"/>
  </cellStyles>
  <dxfs count="6">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92074</xdr:colOff>
      <xdr:row>41</xdr:row>
      <xdr:rowOff>155575</xdr:rowOff>
    </xdr:to>
    <xdr:sp macro="" textlink="">
      <xdr:nvSpPr>
        <xdr:cNvPr id="2" name="TextBox 1">
          <a:extLst>
            <a:ext uri="{FF2B5EF4-FFF2-40B4-BE49-F238E27FC236}">
              <a16:creationId xmlns:a16="http://schemas.microsoft.com/office/drawing/2014/main" id="{DC9AE005-7F82-48A8-B7C4-6814707F2538}"/>
            </a:ext>
          </a:extLst>
        </xdr:cNvPr>
        <xdr:cNvSpPr txBox="1"/>
      </xdr:nvSpPr>
      <xdr:spPr>
        <a:xfrm>
          <a:off x="0" y="47625"/>
          <a:ext cx="7407274" cy="7527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Last updated:</a:t>
          </a:r>
          <a:r>
            <a:rPr lang="en-US" sz="1100" baseline="0"/>
            <a:t> January 2, 2024</a:t>
          </a:r>
        </a:p>
        <a:p>
          <a:endParaRPr lang="en-US" sz="1100" baseline="0"/>
        </a:p>
        <a:p>
          <a:r>
            <a:rPr lang="en-US" sz="1100" baseline="0"/>
            <a:t>Contact: Jacob Penner, jacob.penner@tnc.org</a:t>
          </a:r>
        </a:p>
        <a:p>
          <a:endParaRPr lang="en-US" sz="1100"/>
        </a:p>
        <a:p>
          <a:r>
            <a:rPr lang="en-US" sz="1100"/>
            <a:t>This spreadsheet is intended</a:t>
          </a:r>
          <a:r>
            <a:rPr lang="en-US" sz="1100" baseline="0"/>
            <a:t> for the purpose of quickly estimating the carbon credit potential of projects to be developed under Verra's VCS Methodology for Improved Agricultural Land Management (VM0042) v2.0 for use in a Project Idea Note (PIN). The tool intakes user-provided estimates of the project's impacts on multiple GHG sources and pools and performs calculations in the methodology to forecast the project's subsequent credit yield while accounting for key factors required by the methodology such as:</a:t>
          </a:r>
        </a:p>
        <a:p>
          <a:endParaRPr lang="en-US" sz="1100" baseline="0"/>
        </a:p>
        <a:p>
          <a:r>
            <a:rPr lang="en-US" sz="1100" baseline="0"/>
            <a:t>- Project GHG Boundary</a:t>
          </a:r>
        </a:p>
        <a:p>
          <a:r>
            <a:rPr lang="en-US" sz="1100" baseline="0"/>
            <a:t>- Uncertainty Deductions</a:t>
          </a:r>
        </a:p>
        <a:p>
          <a:r>
            <a:rPr lang="en-US" sz="1100" baseline="0"/>
            <a:t>- Leakage Deductions</a:t>
          </a:r>
        </a:p>
        <a:p>
          <a:r>
            <a:rPr lang="en-US" sz="1100" baseline="0"/>
            <a:t>- Non-permanence Buffer Deductions</a:t>
          </a:r>
        </a:p>
        <a:p>
          <a:endParaRPr lang="en-US" sz="1100" baseline="0"/>
        </a:p>
        <a:p>
          <a:r>
            <a:rPr lang="en-US" sz="1100" baseline="0"/>
            <a:t>This tool is intended for use at the PIN stage of project development to help users quickly assess project credit potential. It is very simplistic and relies on assumptions that must be further investigated during the project development lifecycle. It is therefore NOT appropriate for projects in the Feasibility Assessment or Project Design stages. </a:t>
          </a:r>
        </a:p>
        <a:p>
          <a:endParaRPr lang="en-US" sz="1100" baseline="0"/>
        </a:p>
        <a:p>
          <a:r>
            <a:rPr lang="en-US" sz="1100" baseline="0"/>
            <a:t>All tan cells highlighted in the 'Tool' tab are editable and all other cells are locked. See below for further background on each of the key factors mentioned above and how they are treated in the tool.</a:t>
          </a:r>
        </a:p>
        <a:p>
          <a:endParaRPr lang="en-US" sz="1100" baseline="0"/>
        </a:p>
        <a:p>
          <a:r>
            <a:rPr lang="en-US" sz="1100" b="1" baseline="0"/>
            <a:t>Project GHG Boundary</a:t>
          </a:r>
        </a:p>
        <a:p>
          <a:r>
            <a:rPr lang="en-US" sz="1100" b="0" baseline="0">
              <a:solidFill>
                <a:schemeClr val="dk1"/>
              </a:solidFill>
              <a:effectLst/>
              <a:latin typeface="+mn-lt"/>
              <a:ea typeface="+mn-ea"/>
              <a:cs typeface="+mn-cs"/>
            </a:rPr>
            <a:t>-The Project GHG Boundary is the list of all sources and pools of GHG emissions that a project impacts, quantifies, and ultimately credits. VM0042 requires projects to consider project impacts to all of the sources and pools listed in Columns A and B of the 'Tool' tab.</a:t>
          </a:r>
          <a:r>
            <a:rPr lang="en-US" sz="1100" b="0" baseline="0"/>
            <a:t> Fill out the Net Project Impact column with your best estimate for only the GHG sources and pools that you expect your project activity to impact. It is ok for some GHG sources and pools to be blank or to have a negative Net Project Impact. Make sure you pay attention to units - they are metric tonnes of CO2-equivalents for each GHG source and pool.</a:t>
          </a:r>
        </a:p>
        <a:p>
          <a:endParaRPr lang="en-US" sz="1100" b="1" baseline="0"/>
        </a:p>
        <a:p>
          <a:r>
            <a:rPr lang="en-US" sz="1100" b="1" baseline="0"/>
            <a:t>Uncertainty Deductions</a:t>
          </a:r>
        </a:p>
        <a:p>
          <a:r>
            <a:rPr lang="en-US" sz="1100" b="0" baseline="0">
              <a:solidFill>
                <a:schemeClr val="dk1"/>
              </a:solidFill>
              <a:effectLst/>
              <a:latin typeface="+mn-lt"/>
              <a:ea typeface="+mn-ea"/>
              <a:cs typeface="+mn-cs"/>
            </a:rPr>
            <a:t>- VM0042 requires that projects conservatively account for uncertainties in the credit values calculated for certain GHG sources/pools. </a:t>
          </a:r>
          <a:r>
            <a:rPr lang="en-US" sz="1100" b="0" baseline="0"/>
            <a:t>Uncertainty deductions typically range between 20 and 50%. This is an editable value, but we enforce a minimum 20% uncertainty deduction in line with our experience from previous projects using this methodology.</a:t>
          </a:r>
        </a:p>
        <a:p>
          <a:endParaRPr lang="en-US" sz="1100" b="1" baseline="0"/>
        </a:p>
        <a:p>
          <a:r>
            <a:rPr lang="en-US" sz="1100" b="1" baseline="0"/>
            <a:t>Leakage Deductions</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dk1"/>
              </a:solidFill>
              <a:effectLst/>
              <a:latin typeface="+mn-lt"/>
              <a:ea typeface="+mn-ea"/>
              <a:cs typeface="+mn-cs"/>
            </a:rPr>
            <a:t>- Leakage deductions can occur if the project is expected to increase GHG emissions beyond the project area. They are only applied to the soil organic carbon. They are typically small (0 - 10%) for most projects but can be large for some projects.</a:t>
          </a:r>
          <a:endParaRPr lang="en-US">
            <a:effectLst/>
          </a:endParaRPr>
        </a:p>
        <a:p>
          <a:endParaRPr lang="en-US" sz="1100" b="1" baseline="0"/>
        </a:p>
        <a:p>
          <a:r>
            <a:rPr lang="en-US" sz="1100" b="1" baseline="0"/>
            <a:t>Non-permanence Buffer Deductions</a:t>
          </a:r>
        </a:p>
        <a:p>
          <a:r>
            <a:rPr lang="en-US" sz="1100" b="0" baseline="0">
              <a:solidFill>
                <a:schemeClr val="dk1"/>
              </a:solidFill>
              <a:effectLst/>
              <a:latin typeface="+mn-lt"/>
              <a:ea typeface="+mn-ea"/>
              <a:cs typeface="+mn-cs"/>
            </a:rPr>
            <a:t>- Non-permanence buffer deductions are applied to all GHG pools to account for the risk that credits from these pools may be reversed. The deduction percentage can be estimated during the PIN stage but is ultimately calculated using Verra's AFOLU Non-permanence Risk Tool v4.2. It has a minimum value of 15%. </a:t>
          </a:r>
          <a:endParaRPr lang="en-US" sz="1100" b="0" baseline="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90727-C13B-4168-A8B3-FD9CC1FF6212}">
  <dimension ref="A45"/>
  <sheetViews>
    <sheetView tabSelected="1" topLeftCell="A35" workbookViewId="0">
      <selection activeCell="C44" sqref="C44"/>
    </sheetView>
  </sheetViews>
  <sheetFormatPr defaultColWidth="9.1796875" defaultRowHeight="14.5" x14ac:dyDescent="0.35"/>
  <cols>
    <col min="1" max="16384" width="9.1796875" style="1"/>
  </cols>
  <sheetData>
    <row r="45" spans="1:1" ht="16" x14ac:dyDescent="0.4">
      <c r="A45" s="18" t="s">
        <v>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B0464-8CD9-4333-A2C2-EBB43C2838BA}">
  <dimension ref="A1:O42"/>
  <sheetViews>
    <sheetView workbookViewId="0">
      <selection activeCell="D17" sqref="D17"/>
    </sheetView>
  </sheetViews>
  <sheetFormatPr defaultColWidth="9.1796875" defaultRowHeight="14.5" x14ac:dyDescent="0.35"/>
  <cols>
    <col min="1" max="1" width="26.453125" style="1" bestFit="1" customWidth="1"/>
    <col min="2" max="2" width="9.7265625" style="1" customWidth="1"/>
    <col min="3" max="3" width="20.7265625" style="1" bestFit="1" customWidth="1"/>
    <col min="4" max="4" width="18.54296875" style="1" customWidth="1"/>
    <col min="5" max="5" width="13.1796875" style="1" customWidth="1"/>
    <col min="6" max="6" width="13.453125" style="1" customWidth="1"/>
    <col min="7" max="7" width="18.453125" style="1" customWidth="1"/>
    <col min="8" max="8" width="15.1796875" style="1" customWidth="1"/>
    <col min="9" max="10" width="9.1796875" style="1"/>
    <col min="11" max="11" width="11.7265625" style="1" customWidth="1"/>
    <col min="12" max="12" width="15.54296875" style="1" customWidth="1"/>
    <col min="13" max="13" width="20.26953125" style="1" customWidth="1"/>
    <col min="14" max="14" width="18.26953125" style="1" customWidth="1"/>
    <col min="15" max="15" width="22.54296875" style="1" customWidth="1"/>
    <col min="16" max="16384" width="9.1796875" style="1"/>
  </cols>
  <sheetData>
    <row r="1" spans="1:15" ht="58" x14ac:dyDescent="0.35">
      <c r="A1" s="2" t="s">
        <v>1</v>
      </c>
      <c r="B1" s="1" t="s">
        <v>2</v>
      </c>
      <c r="C1" s="1" t="s">
        <v>3</v>
      </c>
      <c r="D1" s="2" t="s">
        <v>4</v>
      </c>
      <c r="E1" s="2" t="s">
        <v>5</v>
      </c>
      <c r="F1" s="2" t="s">
        <v>6</v>
      </c>
      <c r="G1" s="2" t="s">
        <v>7</v>
      </c>
      <c r="H1" s="3" t="s">
        <v>8</v>
      </c>
      <c r="K1" s="1" t="s">
        <v>9</v>
      </c>
      <c r="L1" s="1" t="s">
        <v>10</v>
      </c>
      <c r="M1" s="2" t="s">
        <v>11</v>
      </c>
      <c r="N1" s="2" t="s">
        <v>12</v>
      </c>
      <c r="O1" s="2" t="s">
        <v>13</v>
      </c>
    </row>
    <row r="2" spans="1:15" x14ac:dyDescent="0.35">
      <c r="A2" s="1" t="s">
        <v>14</v>
      </c>
      <c r="B2" s="1" t="s">
        <v>15</v>
      </c>
      <c r="C2" s="1" t="s">
        <v>16</v>
      </c>
      <c r="D2" s="4">
        <v>1</v>
      </c>
      <c r="E2" s="5">
        <v>0.2</v>
      </c>
      <c r="F2" s="5">
        <v>0</v>
      </c>
      <c r="G2" s="5">
        <v>0.15</v>
      </c>
      <c r="H2" s="6">
        <f t="shared" ref="H2:H14" si="0">((D2*(1-E2))*(1-F2))*(1-G2)</f>
        <v>0.68</v>
      </c>
      <c r="K2" s="1">
        <v>1</v>
      </c>
      <c r="L2" s="7">
        <v>5000</v>
      </c>
      <c r="M2" s="8">
        <f>D$15*L2</f>
        <v>4500</v>
      </c>
      <c r="N2" s="8">
        <f>H$15*L2</f>
        <v>2900.0000000000005</v>
      </c>
      <c r="O2" s="8">
        <f>N2</f>
        <v>2900.0000000000005</v>
      </c>
    </row>
    <row r="3" spans="1:15" x14ac:dyDescent="0.35">
      <c r="A3" s="1" t="s">
        <v>17</v>
      </c>
      <c r="B3" s="1" t="s">
        <v>15</v>
      </c>
      <c r="C3" s="1" t="s">
        <v>16</v>
      </c>
      <c r="D3" s="4"/>
      <c r="E3" s="9">
        <v>0</v>
      </c>
      <c r="F3" s="9">
        <v>0</v>
      </c>
      <c r="G3" s="9">
        <f>G2</f>
        <v>0.15</v>
      </c>
      <c r="H3" s="6">
        <f t="shared" si="0"/>
        <v>0</v>
      </c>
      <c r="K3" s="1">
        <v>2</v>
      </c>
      <c r="L3" s="7">
        <v>5000</v>
      </c>
      <c r="M3" s="8">
        <f>D$15*L3</f>
        <v>4500</v>
      </c>
      <c r="N3" s="8">
        <f>H$15*L3</f>
        <v>2900.0000000000005</v>
      </c>
      <c r="O3" s="8">
        <f>N3+O2</f>
        <v>5800.0000000000009</v>
      </c>
    </row>
    <row r="4" spans="1:15" x14ac:dyDescent="0.35">
      <c r="A4" s="1" t="s">
        <v>18</v>
      </c>
      <c r="B4" s="1" t="s">
        <v>15</v>
      </c>
      <c r="C4" s="1" t="s">
        <v>16</v>
      </c>
      <c r="D4" s="4"/>
      <c r="E4" s="9">
        <v>0</v>
      </c>
      <c r="F4" s="9">
        <v>0</v>
      </c>
      <c r="G4" s="9">
        <f>G3</f>
        <v>0.15</v>
      </c>
      <c r="H4" s="6">
        <f t="shared" si="0"/>
        <v>0</v>
      </c>
      <c r="K4" s="1">
        <v>3</v>
      </c>
      <c r="L4" s="7">
        <v>5000</v>
      </c>
      <c r="M4" s="8">
        <f t="shared" ref="M4:M41" si="1">D$15*L4</f>
        <v>4500</v>
      </c>
      <c r="N4" s="8">
        <f t="shared" ref="N4:N41" si="2">H$15*L4</f>
        <v>2900.0000000000005</v>
      </c>
      <c r="O4" s="8">
        <f t="shared" ref="O4:O41" si="3">N4+O3</f>
        <v>8700.0000000000018</v>
      </c>
    </row>
    <row r="5" spans="1:15" x14ac:dyDescent="0.35">
      <c r="A5" s="1" t="s">
        <v>19</v>
      </c>
      <c r="B5" s="1" t="s">
        <v>15</v>
      </c>
      <c r="C5" s="1" t="s">
        <v>20</v>
      </c>
      <c r="D5" s="4">
        <v>-0.1</v>
      </c>
      <c r="E5" s="9">
        <v>0</v>
      </c>
      <c r="F5" s="9">
        <v>0</v>
      </c>
      <c r="G5" s="9">
        <v>0</v>
      </c>
      <c r="H5" s="6">
        <f t="shared" si="0"/>
        <v>-0.1</v>
      </c>
      <c r="K5" s="1">
        <v>4</v>
      </c>
      <c r="L5" s="7">
        <v>5000</v>
      </c>
      <c r="M5" s="8">
        <f t="shared" si="1"/>
        <v>4500</v>
      </c>
      <c r="N5" s="8">
        <f t="shared" si="2"/>
        <v>2900.0000000000005</v>
      </c>
      <c r="O5" s="8">
        <f t="shared" si="3"/>
        <v>11600.000000000002</v>
      </c>
    </row>
    <row r="6" spans="1:15" x14ac:dyDescent="0.35">
      <c r="A6" s="1" t="s">
        <v>21</v>
      </c>
      <c r="B6" s="1" t="s">
        <v>15</v>
      </c>
      <c r="C6" s="1" t="s">
        <v>20</v>
      </c>
      <c r="D6" s="4"/>
      <c r="E6" s="9">
        <v>0</v>
      </c>
      <c r="F6" s="9">
        <v>0</v>
      </c>
      <c r="G6" s="9">
        <v>0</v>
      </c>
      <c r="H6" s="6">
        <f t="shared" si="0"/>
        <v>0</v>
      </c>
      <c r="K6" s="1">
        <v>5</v>
      </c>
      <c r="L6" s="7">
        <v>5000</v>
      </c>
      <c r="M6" s="8">
        <f t="shared" si="1"/>
        <v>4500</v>
      </c>
      <c r="N6" s="8">
        <f t="shared" si="2"/>
        <v>2900.0000000000005</v>
      </c>
      <c r="O6" s="8">
        <f t="shared" si="3"/>
        <v>14500.000000000002</v>
      </c>
    </row>
    <row r="7" spans="1:15" x14ac:dyDescent="0.35">
      <c r="A7" s="1" t="s">
        <v>22</v>
      </c>
      <c r="B7" s="1" t="s">
        <v>23</v>
      </c>
      <c r="C7" s="1" t="s">
        <v>20</v>
      </c>
      <c r="D7" s="4"/>
      <c r="E7" s="5"/>
      <c r="F7" s="9">
        <v>0</v>
      </c>
      <c r="G7" s="9">
        <v>0</v>
      </c>
      <c r="H7" s="6">
        <f t="shared" si="0"/>
        <v>0</v>
      </c>
      <c r="K7" s="1">
        <v>6</v>
      </c>
      <c r="L7" s="7">
        <v>5000</v>
      </c>
      <c r="M7" s="8">
        <f t="shared" si="1"/>
        <v>4500</v>
      </c>
      <c r="N7" s="8">
        <f t="shared" si="2"/>
        <v>2900.0000000000005</v>
      </c>
      <c r="O7" s="8">
        <f t="shared" si="3"/>
        <v>17400.000000000004</v>
      </c>
    </row>
    <row r="8" spans="1:15" x14ac:dyDescent="0.35">
      <c r="A8" s="1" t="s">
        <v>24</v>
      </c>
      <c r="B8" s="1" t="s">
        <v>23</v>
      </c>
      <c r="C8" s="1" t="s">
        <v>20</v>
      </c>
      <c r="D8" s="4"/>
      <c r="E8" s="9">
        <v>0</v>
      </c>
      <c r="F8" s="9">
        <v>0</v>
      </c>
      <c r="G8" s="9">
        <v>0</v>
      </c>
      <c r="H8" s="6">
        <f t="shared" si="0"/>
        <v>0</v>
      </c>
      <c r="K8" s="1">
        <v>7</v>
      </c>
      <c r="L8" s="7">
        <v>5000</v>
      </c>
      <c r="M8" s="8">
        <f t="shared" si="1"/>
        <v>4500</v>
      </c>
      <c r="N8" s="8">
        <f t="shared" si="2"/>
        <v>2900.0000000000005</v>
      </c>
      <c r="O8" s="8">
        <f t="shared" si="3"/>
        <v>20300.000000000004</v>
      </c>
    </row>
    <row r="9" spans="1:15" x14ac:dyDescent="0.35">
      <c r="A9" s="1" t="s">
        <v>25</v>
      </c>
      <c r="B9" s="1" t="s">
        <v>23</v>
      </c>
      <c r="C9" s="1" t="s">
        <v>20</v>
      </c>
      <c r="D9" s="4"/>
      <c r="E9" s="9">
        <v>0</v>
      </c>
      <c r="F9" s="9">
        <v>0</v>
      </c>
      <c r="G9" s="9">
        <v>0</v>
      </c>
      <c r="H9" s="6">
        <f t="shared" si="0"/>
        <v>0</v>
      </c>
      <c r="K9" s="1">
        <v>8</v>
      </c>
      <c r="L9" s="7">
        <v>5000</v>
      </c>
      <c r="M9" s="8">
        <f t="shared" si="1"/>
        <v>4500</v>
      </c>
      <c r="N9" s="8">
        <f t="shared" si="2"/>
        <v>2900.0000000000005</v>
      </c>
      <c r="O9" s="8">
        <f t="shared" si="3"/>
        <v>23200.000000000004</v>
      </c>
    </row>
    <row r="10" spans="1:15" x14ac:dyDescent="0.35">
      <c r="A10" s="1" t="s">
        <v>25</v>
      </c>
      <c r="B10" s="1" t="s">
        <v>26</v>
      </c>
      <c r="C10" s="1" t="s">
        <v>20</v>
      </c>
      <c r="D10" s="4"/>
      <c r="E10" s="9">
        <v>0</v>
      </c>
      <c r="F10" s="9">
        <v>0</v>
      </c>
      <c r="G10" s="9">
        <v>0</v>
      </c>
      <c r="H10" s="6">
        <f t="shared" si="0"/>
        <v>0</v>
      </c>
      <c r="K10" s="1">
        <v>9</v>
      </c>
      <c r="L10" s="7">
        <v>5000</v>
      </c>
      <c r="M10" s="8">
        <f t="shared" si="1"/>
        <v>4500</v>
      </c>
      <c r="N10" s="8">
        <f t="shared" si="2"/>
        <v>2900.0000000000005</v>
      </c>
      <c r="O10" s="8">
        <f t="shared" si="3"/>
        <v>26100.000000000004</v>
      </c>
    </row>
    <row r="11" spans="1:15" x14ac:dyDescent="0.35">
      <c r="A11" s="1" t="s">
        <v>27</v>
      </c>
      <c r="B11" s="1" t="s">
        <v>26</v>
      </c>
      <c r="C11" s="1" t="s">
        <v>20</v>
      </c>
      <c r="D11" s="4"/>
      <c r="E11" s="5"/>
      <c r="F11" s="9">
        <v>0</v>
      </c>
      <c r="G11" s="9">
        <v>0</v>
      </c>
      <c r="H11" s="6">
        <f t="shared" si="0"/>
        <v>0</v>
      </c>
      <c r="K11" s="1">
        <v>10</v>
      </c>
      <c r="L11" s="7">
        <v>5000</v>
      </c>
      <c r="M11" s="8">
        <f t="shared" si="1"/>
        <v>4500</v>
      </c>
      <c r="N11" s="8">
        <f t="shared" si="2"/>
        <v>2900.0000000000005</v>
      </c>
      <c r="O11" s="8">
        <f t="shared" si="3"/>
        <v>29000.000000000004</v>
      </c>
    </row>
    <row r="12" spans="1:15" x14ac:dyDescent="0.35">
      <c r="A12" s="1" t="s">
        <v>28</v>
      </c>
      <c r="B12" s="1" t="s">
        <v>26</v>
      </c>
      <c r="C12" s="1" t="s">
        <v>20</v>
      </c>
      <c r="D12" s="4"/>
      <c r="E12" s="5"/>
      <c r="F12" s="9">
        <v>0</v>
      </c>
      <c r="G12" s="9">
        <v>0</v>
      </c>
      <c r="H12" s="6">
        <f t="shared" si="0"/>
        <v>0</v>
      </c>
      <c r="K12" s="1">
        <v>11</v>
      </c>
      <c r="L12" s="7">
        <v>5000</v>
      </c>
      <c r="M12" s="8">
        <f t="shared" si="1"/>
        <v>4500</v>
      </c>
      <c r="N12" s="8">
        <f t="shared" si="2"/>
        <v>2900.0000000000005</v>
      </c>
      <c r="O12" s="8">
        <f t="shared" si="3"/>
        <v>31900.000000000004</v>
      </c>
    </row>
    <row r="13" spans="1:15" x14ac:dyDescent="0.35">
      <c r="A13" s="1" t="s">
        <v>29</v>
      </c>
      <c r="B13" s="1" t="s">
        <v>23</v>
      </c>
      <c r="C13" s="1" t="s">
        <v>20</v>
      </c>
      <c r="D13" s="4"/>
      <c r="E13" s="9">
        <v>0</v>
      </c>
      <c r="F13" s="9">
        <v>0</v>
      </c>
      <c r="G13" s="9">
        <v>0</v>
      </c>
      <c r="H13" s="6">
        <f t="shared" si="0"/>
        <v>0</v>
      </c>
      <c r="K13" s="1">
        <v>12</v>
      </c>
      <c r="L13" s="7">
        <v>5000</v>
      </c>
      <c r="M13" s="8">
        <f t="shared" si="1"/>
        <v>4500</v>
      </c>
      <c r="N13" s="8">
        <f t="shared" si="2"/>
        <v>2900.0000000000005</v>
      </c>
      <c r="O13" s="8">
        <f t="shared" si="3"/>
        <v>34800.000000000007</v>
      </c>
    </row>
    <row r="14" spans="1:15" x14ac:dyDescent="0.35">
      <c r="A14" s="1" t="s">
        <v>29</v>
      </c>
      <c r="B14" s="1" t="s">
        <v>26</v>
      </c>
      <c r="C14" s="1" t="s">
        <v>20</v>
      </c>
      <c r="D14" s="10"/>
      <c r="E14" s="11">
        <v>0</v>
      </c>
      <c r="F14" s="11">
        <v>0</v>
      </c>
      <c r="G14" s="11">
        <v>0</v>
      </c>
      <c r="H14" s="12">
        <f t="shared" si="0"/>
        <v>0</v>
      </c>
      <c r="K14" s="1">
        <v>13</v>
      </c>
      <c r="L14" s="7">
        <v>5000</v>
      </c>
      <c r="M14" s="8">
        <f t="shared" si="1"/>
        <v>4500</v>
      </c>
      <c r="N14" s="8">
        <f t="shared" si="2"/>
        <v>2900.0000000000005</v>
      </c>
      <c r="O14" s="8">
        <f t="shared" si="3"/>
        <v>37700.000000000007</v>
      </c>
    </row>
    <row r="15" spans="1:15" x14ac:dyDescent="0.35">
      <c r="D15" s="1">
        <f>SUM(D2:D14)</f>
        <v>0.9</v>
      </c>
      <c r="H15" s="6">
        <f>SUM(H2:H14)</f>
        <v>0.58000000000000007</v>
      </c>
      <c r="K15" s="1">
        <v>14</v>
      </c>
      <c r="L15" s="7">
        <v>5000</v>
      </c>
      <c r="M15" s="8">
        <f t="shared" si="1"/>
        <v>4500</v>
      </c>
      <c r="N15" s="8">
        <f t="shared" si="2"/>
        <v>2900.0000000000005</v>
      </c>
      <c r="O15" s="8">
        <f t="shared" si="3"/>
        <v>40600.000000000007</v>
      </c>
    </row>
    <row r="16" spans="1:15" x14ac:dyDescent="0.35">
      <c r="K16" s="1">
        <v>15</v>
      </c>
      <c r="L16" s="7">
        <v>5000</v>
      </c>
      <c r="M16" s="8">
        <f t="shared" si="1"/>
        <v>4500</v>
      </c>
      <c r="N16" s="8">
        <f t="shared" si="2"/>
        <v>2900.0000000000005</v>
      </c>
      <c r="O16" s="8">
        <f t="shared" si="3"/>
        <v>43500.000000000007</v>
      </c>
    </row>
    <row r="17" spans="5:15" x14ac:dyDescent="0.35">
      <c r="K17" s="1">
        <v>16</v>
      </c>
      <c r="L17" s="7">
        <v>5000</v>
      </c>
      <c r="M17" s="8">
        <f t="shared" si="1"/>
        <v>4500</v>
      </c>
      <c r="N17" s="8">
        <f t="shared" si="2"/>
        <v>2900.0000000000005</v>
      </c>
      <c r="O17" s="8">
        <f t="shared" si="3"/>
        <v>46400.000000000007</v>
      </c>
    </row>
    <row r="18" spans="5:15" x14ac:dyDescent="0.35">
      <c r="K18" s="1">
        <v>17</v>
      </c>
      <c r="L18" s="7">
        <v>5000</v>
      </c>
      <c r="M18" s="8">
        <f t="shared" si="1"/>
        <v>4500</v>
      </c>
      <c r="N18" s="8">
        <f t="shared" si="2"/>
        <v>2900.0000000000005</v>
      </c>
      <c r="O18" s="8">
        <f t="shared" si="3"/>
        <v>49300.000000000007</v>
      </c>
    </row>
    <row r="19" spans="5:15" x14ac:dyDescent="0.35">
      <c r="E19" s="13"/>
      <c r="K19" s="1">
        <v>18</v>
      </c>
      <c r="L19" s="7">
        <v>5000</v>
      </c>
      <c r="M19" s="8">
        <f t="shared" si="1"/>
        <v>4500</v>
      </c>
      <c r="N19" s="8">
        <f t="shared" si="2"/>
        <v>2900.0000000000005</v>
      </c>
      <c r="O19" s="8">
        <f t="shared" si="3"/>
        <v>52200.000000000007</v>
      </c>
    </row>
    <row r="20" spans="5:15" x14ac:dyDescent="0.35">
      <c r="K20" s="1">
        <v>19</v>
      </c>
      <c r="L20" s="7">
        <v>5000</v>
      </c>
      <c r="M20" s="8">
        <f t="shared" si="1"/>
        <v>4500</v>
      </c>
      <c r="N20" s="8">
        <f t="shared" si="2"/>
        <v>2900.0000000000005</v>
      </c>
      <c r="O20" s="8">
        <f t="shared" si="3"/>
        <v>55100.000000000007</v>
      </c>
    </row>
    <row r="21" spans="5:15" x14ac:dyDescent="0.35">
      <c r="K21" s="1">
        <v>20</v>
      </c>
      <c r="L21" s="7">
        <v>5000</v>
      </c>
      <c r="M21" s="8">
        <f t="shared" si="1"/>
        <v>4500</v>
      </c>
      <c r="N21" s="8">
        <f t="shared" si="2"/>
        <v>2900.0000000000005</v>
      </c>
      <c r="O21" s="8">
        <f t="shared" si="3"/>
        <v>58000.000000000007</v>
      </c>
    </row>
    <row r="22" spans="5:15" x14ac:dyDescent="0.35">
      <c r="K22" s="1">
        <v>21</v>
      </c>
      <c r="L22" s="7">
        <v>5000</v>
      </c>
      <c r="M22" s="8">
        <f t="shared" si="1"/>
        <v>4500</v>
      </c>
      <c r="N22" s="8">
        <f t="shared" si="2"/>
        <v>2900.0000000000005</v>
      </c>
      <c r="O22" s="8">
        <f t="shared" si="3"/>
        <v>60900.000000000007</v>
      </c>
    </row>
    <row r="23" spans="5:15" x14ac:dyDescent="0.35">
      <c r="K23" s="1">
        <v>22</v>
      </c>
      <c r="L23" s="7">
        <v>5000</v>
      </c>
      <c r="M23" s="8">
        <f t="shared" si="1"/>
        <v>4500</v>
      </c>
      <c r="N23" s="8">
        <f t="shared" si="2"/>
        <v>2900.0000000000005</v>
      </c>
      <c r="O23" s="8">
        <f t="shared" si="3"/>
        <v>63800.000000000007</v>
      </c>
    </row>
    <row r="24" spans="5:15" x14ac:dyDescent="0.35">
      <c r="K24" s="1">
        <v>23</v>
      </c>
      <c r="L24" s="7">
        <v>5000</v>
      </c>
      <c r="M24" s="8">
        <f t="shared" si="1"/>
        <v>4500</v>
      </c>
      <c r="N24" s="8">
        <f t="shared" si="2"/>
        <v>2900.0000000000005</v>
      </c>
      <c r="O24" s="8">
        <f t="shared" si="3"/>
        <v>66700.000000000015</v>
      </c>
    </row>
    <row r="25" spans="5:15" x14ac:dyDescent="0.35">
      <c r="K25" s="1">
        <v>24</v>
      </c>
      <c r="L25" s="7">
        <v>5000</v>
      </c>
      <c r="M25" s="8">
        <f t="shared" si="1"/>
        <v>4500</v>
      </c>
      <c r="N25" s="8">
        <f t="shared" si="2"/>
        <v>2900.0000000000005</v>
      </c>
      <c r="O25" s="8">
        <f t="shared" si="3"/>
        <v>69600.000000000015</v>
      </c>
    </row>
    <row r="26" spans="5:15" x14ac:dyDescent="0.35">
      <c r="K26" s="1">
        <v>25</v>
      </c>
      <c r="L26" s="7">
        <v>5000</v>
      </c>
      <c r="M26" s="8">
        <f t="shared" si="1"/>
        <v>4500</v>
      </c>
      <c r="N26" s="8">
        <f t="shared" si="2"/>
        <v>2900.0000000000005</v>
      </c>
      <c r="O26" s="8">
        <f t="shared" si="3"/>
        <v>72500.000000000015</v>
      </c>
    </row>
    <row r="27" spans="5:15" x14ac:dyDescent="0.35">
      <c r="K27" s="1">
        <v>26</v>
      </c>
      <c r="L27" s="7">
        <v>5000</v>
      </c>
      <c r="M27" s="8">
        <f t="shared" si="1"/>
        <v>4500</v>
      </c>
      <c r="N27" s="8">
        <f t="shared" si="2"/>
        <v>2900.0000000000005</v>
      </c>
      <c r="O27" s="8">
        <f t="shared" si="3"/>
        <v>75400.000000000015</v>
      </c>
    </row>
    <row r="28" spans="5:15" x14ac:dyDescent="0.35">
      <c r="K28" s="1">
        <v>27</v>
      </c>
      <c r="L28" s="7">
        <v>5000</v>
      </c>
      <c r="M28" s="8">
        <f t="shared" si="1"/>
        <v>4500</v>
      </c>
      <c r="N28" s="8">
        <f t="shared" si="2"/>
        <v>2900.0000000000005</v>
      </c>
      <c r="O28" s="8">
        <f t="shared" si="3"/>
        <v>78300.000000000015</v>
      </c>
    </row>
    <row r="29" spans="5:15" x14ac:dyDescent="0.35">
      <c r="K29" s="1">
        <v>28</v>
      </c>
      <c r="L29" s="7">
        <v>5000</v>
      </c>
      <c r="M29" s="8">
        <f t="shared" si="1"/>
        <v>4500</v>
      </c>
      <c r="N29" s="8">
        <f t="shared" si="2"/>
        <v>2900.0000000000005</v>
      </c>
      <c r="O29" s="8">
        <f t="shared" si="3"/>
        <v>81200.000000000015</v>
      </c>
    </row>
    <row r="30" spans="5:15" x14ac:dyDescent="0.35">
      <c r="K30" s="1">
        <v>29</v>
      </c>
      <c r="L30" s="7">
        <v>5000</v>
      </c>
      <c r="M30" s="8">
        <f t="shared" si="1"/>
        <v>4500</v>
      </c>
      <c r="N30" s="8">
        <f t="shared" si="2"/>
        <v>2900.0000000000005</v>
      </c>
      <c r="O30" s="8">
        <f t="shared" si="3"/>
        <v>84100.000000000015</v>
      </c>
    </row>
    <row r="31" spans="5:15" x14ac:dyDescent="0.35">
      <c r="K31" s="1">
        <v>30</v>
      </c>
      <c r="L31" s="7">
        <v>5000</v>
      </c>
      <c r="M31" s="8">
        <f t="shared" si="1"/>
        <v>4500</v>
      </c>
      <c r="N31" s="8">
        <f t="shared" si="2"/>
        <v>2900.0000000000005</v>
      </c>
      <c r="O31" s="8">
        <f t="shared" si="3"/>
        <v>87000.000000000015</v>
      </c>
    </row>
    <row r="32" spans="5:15" x14ac:dyDescent="0.35">
      <c r="K32" s="1">
        <v>31</v>
      </c>
      <c r="L32" s="7">
        <v>5000</v>
      </c>
      <c r="M32" s="8">
        <f t="shared" si="1"/>
        <v>4500</v>
      </c>
      <c r="N32" s="8">
        <f t="shared" si="2"/>
        <v>2900.0000000000005</v>
      </c>
      <c r="O32" s="8">
        <f t="shared" si="3"/>
        <v>89900.000000000015</v>
      </c>
    </row>
    <row r="33" spans="11:15" x14ac:dyDescent="0.35">
      <c r="K33" s="1">
        <v>32</v>
      </c>
      <c r="L33" s="7">
        <v>5000</v>
      </c>
      <c r="M33" s="8">
        <f t="shared" si="1"/>
        <v>4500</v>
      </c>
      <c r="N33" s="8">
        <f t="shared" si="2"/>
        <v>2900.0000000000005</v>
      </c>
      <c r="O33" s="8">
        <f t="shared" si="3"/>
        <v>92800.000000000015</v>
      </c>
    </row>
    <row r="34" spans="11:15" x14ac:dyDescent="0.35">
      <c r="K34" s="1">
        <v>33</v>
      </c>
      <c r="L34" s="7">
        <v>5000</v>
      </c>
      <c r="M34" s="8">
        <f t="shared" si="1"/>
        <v>4500</v>
      </c>
      <c r="N34" s="8">
        <f t="shared" si="2"/>
        <v>2900.0000000000005</v>
      </c>
      <c r="O34" s="8">
        <f t="shared" si="3"/>
        <v>95700.000000000015</v>
      </c>
    </row>
    <row r="35" spans="11:15" x14ac:dyDescent="0.35">
      <c r="K35" s="1">
        <v>34</v>
      </c>
      <c r="L35" s="7">
        <v>5000</v>
      </c>
      <c r="M35" s="8">
        <f t="shared" si="1"/>
        <v>4500</v>
      </c>
      <c r="N35" s="8">
        <f t="shared" si="2"/>
        <v>2900.0000000000005</v>
      </c>
      <c r="O35" s="8">
        <f t="shared" si="3"/>
        <v>98600.000000000015</v>
      </c>
    </row>
    <row r="36" spans="11:15" x14ac:dyDescent="0.35">
      <c r="K36" s="1">
        <v>35</v>
      </c>
      <c r="L36" s="7">
        <v>5000</v>
      </c>
      <c r="M36" s="8">
        <f t="shared" si="1"/>
        <v>4500</v>
      </c>
      <c r="N36" s="8">
        <f t="shared" si="2"/>
        <v>2900.0000000000005</v>
      </c>
      <c r="O36" s="8">
        <f t="shared" si="3"/>
        <v>101500.00000000001</v>
      </c>
    </row>
    <row r="37" spans="11:15" x14ac:dyDescent="0.35">
      <c r="K37" s="1">
        <v>36</v>
      </c>
      <c r="L37" s="7">
        <v>5000</v>
      </c>
      <c r="M37" s="8">
        <f t="shared" si="1"/>
        <v>4500</v>
      </c>
      <c r="N37" s="8">
        <f t="shared" si="2"/>
        <v>2900.0000000000005</v>
      </c>
      <c r="O37" s="8">
        <f t="shared" si="3"/>
        <v>104400.00000000001</v>
      </c>
    </row>
    <row r="38" spans="11:15" x14ac:dyDescent="0.35">
      <c r="K38" s="1">
        <v>37</v>
      </c>
      <c r="L38" s="7">
        <v>5000</v>
      </c>
      <c r="M38" s="8">
        <f t="shared" si="1"/>
        <v>4500</v>
      </c>
      <c r="N38" s="8">
        <f t="shared" si="2"/>
        <v>2900.0000000000005</v>
      </c>
      <c r="O38" s="8">
        <f t="shared" si="3"/>
        <v>107300.00000000001</v>
      </c>
    </row>
    <row r="39" spans="11:15" x14ac:dyDescent="0.35">
      <c r="K39" s="1">
        <v>38</v>
      </c>
      <c r="L39" s="7">
        <v>5000</v>
      </c>
      <c r="M39" s="8">
        <f t="shared" si="1"/>
        <v>4500</v>
      </c>
      <c r="N39" s="8">
        <f t="shared" si="2"/>
        <v>2900.0000000000005</v>
      </c>
      <c r="O39" s="8">
        <f t="shared" si="3"/>
        <v>110200.00000000001</v>
      </c>
    </row>
    <row r="40" spans="11:15" x14ac:dyDescent="0.35">
      <c r="K40" s="1">
        <v>39</v>
      </c>
      <c r="L40" s="7">
        <v>5000</v>
      </c>
      <c r="M40" s="8">
        <f t="shared" si="1"/>
        <v>4500</v>
      </c>
      <c r="N40" s="8">
        <f t="shared" si="2"/>
        <v>2900.0000000000005</v>
      </c>
      <c r="O40" s="8">
        <f t="shared" si="3"/>
        <v>113100.00000000001</v>
      </c>
    </row>
    <row r="41" spans="11:15" x14ac:dyDescent="0.35">
      <c r="K41" s="14">
        <v>40</v>
      </c>
      <c r="L41" s="15">
        <v>5000</v>
      </c>
      <c r="M41" s="16">
        <f t="shared" si="1"/>
        <v>4500</v>
      </c>
      <c r="N41" s="16">
        <f t="shared" si="2"/>
        <v>2900.0000000000005</v>
      </c>
      <c r="O41" s="16">
        <f t="shared" si="3"/>
        <v>116000.00000000001</v>
      </c>
    </row>
    <row r="42" spans="11:15" x14ac:dyDescent="0.35">
      <c r="L42" s="8"/>
      <c r="M42" s="17">
        <f>SUM(M2:M41)</f>
        <v>180000</v>
      </c>
      <c r="N42" s="17">
        <f>SUM(N2:N41)</f>
        <v>116000.00000000001</v>
      </c>
      <c r="O42" s="17">
        <f>O41</f>
        <v>116000.00000000001</v>
      </c>
    </row>
  </sheetData>
  <conditionalFormatting sqref="A2:C14">
    <cfRule type="expression" dxfId="5" priority="6">
      <formula>1-CELL("protect",A2:H14)</formula>
    </cfRule>
  </conditionalFormatting>
  <conditionalFormatting sqref="D2:D14">
    <cfRule type="expression" dxfId="4" priority="3">
      <formula>1-CELL("protect",D2:N14)</formula>
    </cfRule>
  </conditionalFormatting>
  <conditionalFormatting sqref="E2:E14">
    <cfRule type="expression" dxfId="3" priority="4">
      <formula>1-CELL("protect",E2:R14)</formula>
    </cfRule>
  </conditionalFormatting>
  <conditionalFormatting sqref="F2:F14">
    <cfRule type="expression" dxfId="2" priority="5">
      <formula>1-CELL("protect",F2:T14)</formula>
    </cfRule>
  </conditionalFormatting>
  <conditionalFormatting sqref="G2:H14">
    <cfRule type="expression" dxfId="1" priority="2">
      <formula>1-CELL("protect",G2:V14)</formula>
    </cfRule>
  </conditionalFormatting>
  <conditionalFormatting sqref="K1:O1048576">
    <cfRule type="expression" dxfId="0" priority="1">
      <formula>1-CELL("protect",K1:O41)</formula>
    </cfRule>
  </conditionalFormatting>
  <dataValidations count="3">
    <dataValidation type="decimal" operator="greaterThanOrEqual" allowBlank="1" showInputMessage="1" showErrorMessage="1" errorTitle="INVALID VALUE" error="Uncertainty deductions must be &gt;= 20%" sqref="E11:E12 E7 E2" xr:uid="{2661633F-F2AF-4A70-A9D3-FD781D144320}">
      <formula1>0.2</formula1>
    </dataValidation>
    <dataValidation type="decimal" allowBlank="1" showInputMessage="1" showErrorMessage="1" errorTitle="INVALID VALUE" error="The minimum non-permanence buffer deduction is 15%" sqref="G2" xr:uid="{587B084C-41D4-48EA-9F9B-666CD3C7EE3F}">
      <formula1>0.149</formula1>
      <formula2>1</formula2>
    </dataValidation>
    <dataValidation type="decimal" allowBlank="1" showInputMessage="1" showErrorMessage="1" errorTitle="INVALID VALUE" error="Please enter a percentage between 0 and 100." sqref="F2" xr:uid="{C2E0AE01-4BA5-49D9-B4F3-DF75D778E8A6}">
      <formula1>0</formula1>
      <formula2>1</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Tool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Jacob Penner</dc:creator>
  <cp:keywords/>
  <dc:description/>
  <cp:lastModifiedBy>Naima Salim</cp:lastModifiedBy>
  <cp:revision/>
  <dcterms:created xsi:type="dcterms:W3CDTF">2024-02-13T15:48:27Z</dcterms:created>
  <dcterms:modified xsi:type="dcterms:W3CDTF">2024-10-30T06:19:28Z</dcterms:modified>
  <cp:category/>
  <cp:contentStatus/>
</cp:coreProperties>
</file>